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SKC\Desktop\"/>
    </mc:Choice>
  </mc:AlternateContent>
  <xr:revisionPtr revIDLastSave="0" documentId="13_ncr:1_{2B02E76D-471D-4733-86C9-3701EFC95E01}" xr6:coauthVersionLast="36" xr6:coauthVersionMax="36" xr10:uidLastSave="{00000000-0000-0000-0000-000000000000}"/>
  <bookViews>
    <workbookView xWindow="0" yWindow="0" windowWidth="23040" windowHeight="7905" xr2:uid="{12790756-962F-4855-9988-649A4054872A}"/>
  </bookViews>
  <sheets>
    <sheet name="Departmental Banking - Income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2" i="1"/>
  <c r="B16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21" i="1"/>
  <c r="K21" i="1" s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0" i="1"/>
  <c r="K20" i="1" s="1"/>
  <c r="G44" i="1"/>
  <c r="A44" i="1"/>
  <c r="G43" i="1"/>
  <c r="A43" i="1"/>
  <c r="G42" i="1"/>
  <c r="A42" i="1"/>
  <c r="G41" i="1"/>
  <c r="A41" i="1"/>
  <c r="G40" i="1"/>
  <c r="A40" i="1"/>
  <c r="G39" i="1"/>
  <c r="A39" i="1"/>
  <c r="G38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G31" i="1"/>
  <c r="A31" i="1"/>
  <c r="G30" i="1"/>
  <c r="A30" i="1"/>
  <c r="G29" i="1"/>
  <c r="A29" i="1"/>
  <c r="G28" i="1"/>
  <c r="A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C13" i="1"/>
  <c r="A11" i="1"/>
</calcChain>
</file>

<file path=xl/sharedStrings.xml><?xml version="1.0" encoding="utf-8"?>
<sst xmlns="http://schemas.openxmlformats.org/spreadsheetml/2006/main" count="171" uniqueCount="112">
  <si>
    <t>Departmental Banking Income Form</t>
  </si>
  <si>
    <r>
      <t xml:space="preserve">Your Details </t>
    </r>
    <r>
      <rPr>
        <i/>
        <sz val="11"/>
        <color theme="1"/>
        <rFont val="Calibri"/>
        <family val="2"/>
        <scheme val="minor"/>
      </rPr>
      <t>(All Fields Required)</t>
    </r>
  </si>
  <si>
    <t>From:</t>
  </si>
  <si>
    <t>Department:</t>
  </si>
  <si>
    <t>Email:</t>
  </si>
  <si>
    <t>Telephone:</t>
  </si>
  <si>
    <t xml:space="preserve">Payment Method: </t>
  </si>
  <si>
    <t>--Please Select--</t>
  </si>
  <si>
    <t>Currency</t>
  </si>
  <si>
    <t>Company</t>
  </si>
  <si>
    <t>UOB</t>
  </si>
  <si>
    <r>
      <t xml:space="preserve">Segment 1
</t>
    </r>
    <r>
      <rPr>
        <b/>
        <sz val="11"/>
        <color theme="0" tint="-0.14999847407452621"/>
        <rFont val="Calibri"/>
        <family val="2"/>
        <scheme val="minor"/>
      </rPr>
      <t>Company</t>
    </r>
  </si>
  <si>
    <r>
      <t xml:space="preserve">Segment 2
</t>
    </r>
    <r>
      <rPr>
        <b/>
        <sz val="11"/>
        <color theme="0" tint="-0.14999847407452621"/>
        <rFont val="Calibri"/>
        <family val="2"/>
        <scheme val="minor"/>
      </rPr>
      <t>Analysis</t>
    </r>
  </si>
  <si>
    <r>
      <t xml:space="preserve">Segment 3
</t>
    </r>
    <r>
      <rPr>
        <b/>
        <sz val="11"/>
        <color theme="0" tint="-0.14999847407452621"/>
        <rFont val="Calibri"/>
        <family val="2"/>
        <scheme val="minor"/>
      </rPr>
      <t>Cost Centre</t>
    </r>
  </si>
  <si>
    <r>
      <t xml:space="preserve">Segment 4
</t>
    </r>
    <r>
      <rPr>
        <b/>
        <sz val="11"/>
        <color theme="0" tint="-0.14999847407452621"/>
        <rFont val="Calibri"/>
        <family val="2"/>
        <scheme val="minor"/>
      </rPr>
      <t>Activity</t>
    </r>
  </si>
  <si>
    <r>
      <t xml:space="preserve">Segment 5
</t>
    </r>
    <r>
      <rPr>
        <b/>
        <sz val="11"/>
        <color theme="0" tint="-0.14999847407452621"/>
        <rFont val="Calibri"/>
        <family val="2"/>
        <scheme val="minor"/>
      </rPr>
      <t>Source of Funds</t>
    </r>
  </si>
  <si>
    <r>
      <t xml:space="preserve">Segment 6
</t>
    </r>
    <r>
      <rPr>
        <b/>
        <sz val="11"/>
        <color theme="0" tint="-0.14999847407452621"/>
        <rFont val="Calibri"/>
        <family val="2"/>
        <scheme val="minor"/>
      </rPr>
      <t>Inter-Company</t>
    </r>
  </si>
  <si>
    <r>
      <t xml:space="preserve">Segment 7
</t>
    </r>
    <r>
      <rPr>
        <b/>
        <sz val="11"/>
        <color theme="0" tint="-0.14999847407452621"/>
        <rFont val="Calibri"/>
        <family val="2"/>
        <scheme val="minor"/>
      </rPr>
      <t>Spare</t>
    </r>
  </si>
  <si>
    <t>Gross Amount</t>
  </si>
  <si>
    <t>Tax Code</t>
  </si>
  <si>
    <t>(2 Characters)</t>
  </si>
  <si>
    <t>(5 Characters)</t>
  </si>
  <si>
    <t>(4 Characters)</t>
  </si>
  <si>
    <t>(6 Characters)</t>
  </si>
  <si>
    <t>STANDARD: ROW - GOODS</t>
  </si>
  <si>
    <t>Column1</t>
  </si>
  <si>
    <t>Column2</t>
  </si>
  <si>
    <t>Column3</t>
  </si>
  <si>
    <t>Column4</t>
  </si>
  <si>
    <t>EXEMPT</t>
  </si>
  <si>
    <t>GB VAT</t>
  </si>
  <si>
    <t>Yes</t>
  </si>
  <si>
    <t>Card</t>
  </si>
  <si>
    <t>EXEMPT - INTENDED USE</t>
  </si>
  <si>
    <t>10 UOB</t>
  </si>
  <si>
    <t>No</t>
  </si>
  <si>
    <t>GBP</t>
  </si>
  <si>
    <t>Cash</t>
  </si>
  <si>
    <t>OUT OF SCOPE</t>
  </si>
  <si>
    <t>Alta Cyclotron</t>
  </si>
  <si>
    <t>20 Alta Cyclotron</t>
  </si>
  <si>
    <t>EUR</t>
  </si>
  <si>
    <t>Cheque</t>
  </si>
  <si>
    <t>REDUCED</t>
  </si>
  <si>
    <t>ABC</t>
  </si>
  <si>
    <t>30 ABC</t>
  </si>
  <si>
    <t>USD</t>
  </si>
  <si>
    <t>Foreign Cash</t>
  </si>
  <si>
    <t>SALES - REDUCED BNB</t>
  </si>
  <si>
    <t>Selly Oak Trust</t>
  </si>
  <si>
    <t>40 Selly Oak Trust</t>
  </si>
  <si>
    <t>AED</t>
  </si>
  <si>
    <t>STANDARD: COMPOSITE</t>
  </si>
  <si>
    <t>STANDARD</t>
  </si>
  <si>
    <t>COMPOSITE</t>
  </si>
  <si>
    <t>University of Birmingham Enterprise Limited</t>
  </si>
  <si>
    <t>50 University of Birmingham Enterprise Limited</t>
  </si>
  <si>
    <t>ARS</t>
  </si>
  <si>
    <t>STANDARD: INTRA EU - GOODS</t>
  </si>
  <si>
    <t>INTRA EU - GOODS</t>
  </si>
  <si>
    <t>BRPL</t>
  </si>
  <si>
    <t>60 BRPL</t>
  </si>
  <si>
    <t>AUD</t>
  </si>
  <si>
    <t>STANDARD: INTRA EU - SERVICES</t>
  </si>
  <si>
    <t>INTRA EU SERVICES</t>
  </si>
  <si>
    <t>Edgbaston Park Hotel and Conference Centre</t>
  </si>
  <si>
    <t>70 Edgbaston Park Hotel and Conference Centre</t>
  </si>
  <si>
    <t>BHD</t>
  </si>
  <si>
    <t>ROW - GOODS</t>
  </si>
  <si>
    <t>UBS</t>
  </si>
  <si>
    <t>80 UBS</t>
  </si>
  <si>
    <t>BND</t>
  </si>
  <si>
    <t>STANDARD: ROW - SERVICES</t>
  </si>
  <si>
    <t>ROW - SERVICES</t>
  </si>
  <si>
    <t>BPAS</t>
  </si>
  <si>
    <t>90 BPAS</t>
  </si>
  <si>
    <t>CAD</t>
  </si>
  <si>
    <t>CHF</t>
  </si>
  <si>
    <t>ZERO</t>
  </si>
  <si>
    <t>CNY</t>
  </si>
  <si>
    <t>ZERO - INTENDED USE</t>
  </si>
  <si>
    <t>CZK</t>
  </si>
  <si>
    <t>DKK</t>
  </si>
  <si>
    <t>FJD</t>
  </si>
  <si>
    <t>HKD</t>
  </si>
  <si>
    <t>ILS</t>
  </si>
  <si>
    <t>INR</t>
  </si>
  <si>
    <t>JPY</t>
  </si>
  <si>
    <t>KES</t>
  </si>
  <si>
    <t>KWD</t>
  </si>
  <si>
    <t>MAD</t>
  </si>
  <si>
    <t>MXN</t>
  </si>
  <si>
    <t>NOK</t>
  </si>
  <si>
    <t>NZD</t>
  </si>
  <si>
    <t>OMR</t>
  </si>
  <si>
    <t>PHP</t>
  </si>
  <si>
    <t>PLN</t>
  </si>
  <si>
    <t>RON</t>
  </si>
  <si>
    <t>SAR</t>
  </si>
  <si>
    <t>SEK</t>
  </si>
  <si>
    <t>SGD</t>
  </si>
  <si>
    <t>THB</t>
  </si>
  <si>
    <t>TND</t>
  </si>
  <si>
    <t>TRY</t>
  </si>
  <si>
    <t>ZAR</t>
  </si>
  <si>
    <t>Not Listed</t>
  </si>
  <si>
    <t>REDUCED_12.5</t>
  </si>
  <si>
    <t>Tax
%</t>
  </si>
  <si>
    <t>Net Rate</t>
  </si>
  <si>
    <t>%</t>
  </si>
  <si>
    <t>Total Amount (Gross)</t>
  </si>
  <si>
    <t>Please send your completed form to cashmgt@contacts.bham.ac.uk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</si>
</sst>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262626"/>
      <name val="Segoe UI"/>
      <family val="2"/>
    </font>
    <font>
      <sz val="11"/>
      <color theme="1" tint="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2F2F2"/>
      </left>
      <right style="medium">
        <color rgb="FFE0E0E0"/>
      </right>
      <top style="medium">
        <color rgb="FFF2F2F2"/>
      </top>
      <bottom style="medium">
        <color rgb="FFE0E0E0"/>
      </bottom>
      <diagonal/>
    </border>
    <border>
      <left style="medium">
        <color rgb="FFF2F2F2"/>
      </left>
      <right style="medium">
        <color rgb="FFE0E0E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</xf>
    <xf numFmtId="14" fontId="0" fillId="6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locked="0"/>
    </xf>
    <xf numFmtId="2" fontId="2" fillId="7" borderId="1" xfId="0" applyNumberFormat="1" applyFont="1" applyFill="1" applyBorder="1" applyAlignment="1" applyProtection="1">
      <alignment horizontal="center" vertical="center"/>
    </xf>
    <xf numFmtId="4" fontId="2" fillId="7" borderId="1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164" fontId="9" fillId="7" borderId="1" xfId="0" applyNumberFormat="1" applyFont="1" applyFill="1" applyBorder="1" applyAlignment="1" applyProtection="1">
      <alignment horizontal="center" vertical="center"/>
    </xf>
    <xf numFmtId="49" fontId="9" fillId="5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2" xfId="0" applyNumberFormat="1" applyFont="1" applyFill="1" applyBorder="1" applyAlignment="1" applyProtection="1">
      <alignment horizontal="center" vertical="center"/>
    </xf>
    <xf numFmtId="4" fontId="9" fillId="5" borderId="11" xfId="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4" fontId="9" fillId="6" borderId="11" xfId="0" applyNumberFormat="1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quotePrefix="1"/>
    <xf numFmtId="0" fontId="0" fillId="8" borderId="0" xfId="0" applyFill="1"/>
    <xf numFmtId="0" fontId="0" fillId="0" borderId="0" xfId="0" quotePrefix="1" applyFill="1"/>
    <xf numFmtId="0" fontId="0" fillId="0" borderId="0" xfId="0" applyFill="1" applyBorder="1"/>
    <xf numFmtId="0" fontId="10" fillId="9" borderId="12" xfId="0" applyFont="1" applyFill="1" applyBorder="1" applyAlignment="1">
      <alignment horizontal="left" vertical="center" wrapText="1" indent="1"/>
    </xf>
    <xf numFmtId="0" fontId="10" fillId="9" borderId="13" xfId="0" applyFont="1" applyFill="1" applyBorder="1" applyAlignment="1">
      <alignment horizontal="left" vertical="center" wrapText="1" indent="1"/>
    </xf>
    <xf numFmtId="2" fontId="0" fillId="7" borderId="14" xfId="0" applyNumberFormat="1" applyFill="1" applyBorder="1" applyAlignment="1" applyProtection="1">
      <alignment horizontal="center" vertical="center"/>
    </xf>
    <xf numFmtId="165" fontId="0" fillId="2" borderId="0" xfId="0" applyNumberFormat="1" applyFill="1" applyProtection="1">
      <protection locked="0"/>
    </xf>
    <xf numFmtId="165" fontId="11" fillId="7" borderId="1" xfId="0" applyNumberFormat="1" applyFont="1" applyFill="1" applyBorder="1" applyAlignment="1" applyProtection="1">
      <alignment horizontal="center" vertical="center"/>
    </xf>
    <xf numFmtId="2" fontId="9" fillId="7" borderId="14" xfId="0" applyNumberFormat="1" applyFont="1" applyFill="1" applyBorder="1" applyAlignment="1" applyProtection="1">
      <alignment horizontal="center" vertical="center"/>
    </xf>
    <xf numFmtId="49" fontId="9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" fillId="4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5" fontId="1" fillId="4" borderId="5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49" fontId="0" fillId="6" borderId="2" xfId="0" applyNumberFormat="1" applyFill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7356-6B8D-4D79-A539-889B4A80E0B1}">
  <dimension ref="A1:Z44"/>
  <sheetViews>
    <sheetView tabSelected="1" zoomScaleNormal="100" workbookViewId="0">
      <selection activeCell="F7" sqref="F7"/>
    </sheetView>
  </sheetViews>
  <sheetFormatPr defaultRowHeight="15" x14ac:dyDescent="0.25"/>
  <cols>
    <col min="1" max="1" width="28.7109375" style="1" customWidth="1"/>
    <col min="2" max="2" width="22.42578125" style="1" customWidth="1"/>
    <col min="3" max="3" width="21.42578125" style="1" customWidth="1"/>
    <col min="4" max="7" width="20.7109375" style="1" customWidth="1"/>
    <col min="8" max="8" width="18.140625" style="1" customWidth="1"/>
    <col min="9" max="9" width="30.28515625" style="1" bestFit="1" customWidth="1"/>
    <col min="10" max="10" width="6.5703125" style="32" customWidth="1"/>
    <col min="11" max="11" width="16.42578125" style="1" customWidth="1"/>
    <col min="12" max="26" width="9.140625" style="36"/>
  </cols>
  <sheetData>
    <row r="1" spans="1:8" ht="23.25" x14ac:dyDescent="0.25">
      <c r="A1" s="43" t="s">
        <v>0</v>
      </c>
      <c r="B1" s="44"/>
      <c r="C1" s="44"/>
      <c r="E1" s="45" t="s">
        <v>111</v>
      </c>
      <c r="F1" s="46"/>
      <c r="G1" s="46"/>
      <c r="H1" s="46"/>
    </row>
    <row r="3" spans="1:8" x14ac:dyDescent="0.25">
      <c r="A3" s="2" t="s">
        <v>1</v>
      </c>
      <c r="B3" s="3"/>
    </row>
    <row r="4" spans="1:8" x14ac:dyDescent="0.25">
      <c r="A4" s="4" t="s">
        <v>2</v>
      </c>
      <c r="B4" s="47"/>
      <c r="C4" s="48"/>
      <c r="D4" s="5"/>
    </row>
    <row r="5" spans="1:8" x14ac:dyDescent="0.25">
      <c r="A5" s="4" t="s">
        <v>3</v>
      </c>
      <c r="B5" s="49"/>
      <c r="C5" s="50"/>
      <c r="D5" s="5"/>
    </row>
    <row r="6" spans="1:8" x14ac:dyDescent="0.25">
      <c r="A6" s="4" t="s">
        <v>4</v>
      </c>
      <c r="B6" s="47"/>
      <c r="C6" s="48"/>
      <c r="D6" s="5"/>
    </row>
    <row r="7" spans="1:8" x14ac:dyDescent="0.25">
      <c r="A7" s="4" t="s">
        <v>5</v>
      </c>
      <c r="B7" s="51"/>
      <c r="C7" s="52"/>
      <c r="D7" s="5"/>
    </row>
    <row r="10" spans="1:8" x14ac:dyDescent="0.25">
      <c r="A10" s="4" t="s">
        <v>6</v>
      </c>
      <c r="B10" s="6" t="s">
        <v>7</v>
      </c>
    </row>
    <row r="11" spans="1:8" x14ac:dyDescent="0.25">
      <c r="A11" s="7" t="str">
        <f>IF(B10="Cash","Banking Date",IF(B10="Card","Transaction Date",IF(B10="Cheque","Banking Date","Date")))</f>
        <v>Date</v>
      </c>
      <c r="B11" s="8"/>
    </row>
    <row r="12" spans="1:8" x14ac:dyDescent="0.25">
      <c r="A12" s="7" t="str">
        <f>IF(B10="Cash","Slip Number",IF(B10="Card","Merchant Number",IF(B10="Cheque","Slip Number",IF(B10="Foreign Cash","Not Applicable","-First Select Payment Method-"))))</f>
        <v>-First Select Payment Method-</v>
      </c>
      <c r="B12" s="9"/>
    </row>
    <row r="13" spans="1:8" x14ac:dyDescent="0.25">
      <c r="A13" s="4" t="s">
        <v>8</v>
      </c>
      <c r="B13" s="6" t="s">
        <v>7</v>
      </c>
      <c r="C13" s="10" t="str">
        <f>IF(B13="Not Listed", "Enter Currency Code &amp; Country:","")</f>
        <v/>
      </c>
    </row>
    <row r="14" spans="1:8" x14ac:dyDescent="0.25">
      <c r="A14" s="7" t="s">
        <v>9</v>
      </c>
      <c r="B14" s="9" t="s">
        <v>7</v>
      </c>
    </row>
    <row r="16" spans="1:8" x14ac:dyDescent="0.25">
      <c r="A16" s="11" t="s">
        <v>110</v>
      </c>
      <c r="B16" s="12">
        <f>SUM(H20:H44)</f>
        <v>0</v>
      </c>
    </row>
    <row r="18" spans="1:11" ht="30" x14ac:dyDescent="0.25">
      <c r="A18" s="13" t="s">
        <v>11</v>
      </c>
      <c r="B18" s="13" t="s">
        <v>12</v>
      </c>
      <c r="C18" s="13" t="s">
        <v>13</v>
      </c>
      <c r="D18" s="13" t="s">
        <v>14</v>
      </c>
      <c r="E18" s="13" t="s">
        <v>15</v>
      </c>
      <c r="F18" s="13" t="s">
        <v>16</v>
      </c>
      <c r="G18" s="14" t="s">
        <v>17</v>
      </c>
      <c r="H18" s="37" t="s">
        <v>18</v>
      </c>
      <c r="I18" s="39" t="s">
        <v>19</v>
      </c>
      <c r="J18" s="41" t="s">
        <v>107</v>
      </c>
      <c r="K18" s="39" t="s">
        <v>108</v>
      </c>
    </row>
    <row r="19" spans="1:11" x14ac:dyDescent="0.25">
      <c r="A19" s="15" t="s">
        <v>20</v>
      </c>
      <c r="B19" s="15" t="s">
        <v>21</v>
      </c>
      <c r="C19" s="15" t="s">
        <v>22</v>
      </c>
      <c r="D19" s="15" t="s">
        <v>21</v>
      </c>
      <c r="E19" s="15" t="s">
        <v>21</v>
      </c>
      <c r="F19" s="15" t="s">
        <v>20</v>
      </c>
      <c r="G19" s="16" t="s">
        <v>23</v>
      </c>
      <c r="H19" s="38"/>
      <c r="I19" s="40"/>
      <c r="J19" s="42" t="s">
        <v>109</v>
      </c>
      <c r="K19" s="40"/>
    </row>
    <row r="20" spans="1:11" x14ac:dyDescent="0.25">
      <c r="A20" s="17" t="str">
        <f>IF(B20&lt;&gt;"",IF($B$14="UOB","10",IF($B$14="Alta Cyclotron","20",IF($B$14="ABC","30",IF($B$14="Selly Oak Trust","40",IF($B$14="University of Birmingham Enterprise Limited","50",IF($B$14="BRPL","60",IF($B$14="Edgbaston Park Hotel and Conference Centre","70",IF($B$14="UBS","80",IF($B$14="BPAS","90",""))))))))),"")</f>
        <v/>
      </c>
      <c r="B20" s="18"/>
      <c r="C20" s="18"/>
      <c r="D20" s="18"/>
      <c r="E20" s="18"/>
      <c r="F20" s="18"/>
      <c r="G20" s="19" t="str">
        <f>IF(B20&lt;&gt;"","000000","")</f>
        <v/>
      </c>
      <c r="H20" s="20"/>
      <c r="I20" s="21"/>
      <c r="J20" s="33" t="str">
        <f>IFERROR(VLOOKUP(I20,Sheet2!$O$1:$P$13,2,0),"")</f>
        <v/>
      </c>
      <c r="K20" s="34" t="str">
        <f t="shared" ref="K20:K31" si="0">IFERROR(IF(J20&gt;-1,H20/(SUM(100+J20))*100,),"")</f>
        <v/>
      </c>
    </row>
    <row r="21" spans="1:11" x14ac:dyDescent="0.25">
      <c r="A21" s="17" t="str">
        <f t="shared" ref="A21:A44" si="1">IF(B21&lt;&gt;"",IF($B$14="UOB","10",IF($B$14="Alta Cyclotron","20",IF($B$14="ABC","30",IF($B$14="Selly Oak Trust","40",IF($B$14="University of Birmingham Enterprise Limited","50",IF($B$14="BRPL","60",IF($B$14="Edgbaston Park Hotel and Conference Centre","70",IF($B$14="UBS","80",IF($B$14="BPAS","90",""))))))))),"")</f>
        <v/>
      </c>
      <c r="B21" s="35"/>
      <c r="C21" s="35"/>
      <c r="D21" s="35"/>
      <c r="E21" s="35"/>
      <c r="F21" s="35"/>
      <c r="G21" s="19" t="str">
        <f>IF(B21&lt;&gt;"","000000","")</f>
        <v/>
      </c>
      <c r="H21" s="22"/>
      <c r="I21" s="23"/>
      <c r="J21" s="33" t="str">
        <f>IFERROR(VLOOKUP(I21,Sheet2!$O$1:$P$13,2,0),"")</f>
        <v/>
      </c>
      <c r="K21" s="31" t="str">
        <f t="shared" si="0"/>
        <v/>
      </c>
    </row>
    <row r="22" spans="1:11" x14ac:dyDescent="0.25">
      <c r="A22" s="17" t="str">
        <f t="shared" si="1"/>
        <v/>
      </c>
      <c r="B22" s="18"/>
      <c r="C22" s="18"/>
      <c r="D22" s="18"/>
      <c r="E22" s="18"/>
      <c r="F22" s="18"/>
      <c r="G22" s="19" t="str">
        <f>IF(B22&lt;&gt;"","000000","")</f>
        <v/>
      </c>
      <c r="H22" s="20"/>
      <c r="I22" s="21"/>
      <c r="J22" s="33" t="str">
        <f>IFERROR(VLOOKUP(I22,Sheet2!$O$1:$P$13,2,0),"")</f>
        <v/>
      </c>
      <c r="K22" s="31" t="str">
        <f t="shared" si="0"/>
        <v/>
      </c>
    </row>
    <row r="23" spans="1:11" x14ac:dyDescent="0.25">
      <c r="A23" s="17" t="str">
        <f t="shared" si="1"/>
        <v/>
      </c>
      <c r="B23" s="35"/>
      <c r="C23" s="35"/>
      <c r="D23" s="35"/>
      <c r="E23" s="35"/>
      <c r="F23" s="35"/>
      <c r="G23" s="19" t="str">
        <f t="shared" ref="G23:G44" si="2">IF(B23&lt;&gt;"","000000","")</f>
        <v/>
      </c>
      <c r="H23" s="22"/>
      <c r="I23" s="23"/>
      <c r="J23" s="33" t="str">
        <f>IFERROR(VLOOKUP(I23,Sheet2!$O$1:$P$13,2,0),"")</f>
        <v/>
      </c>
      <c r="K23" s="31" t="str">
        <f t="shared" si="0"/>
        <v/>
      </c>
    </row>
    <row r="24" spans="1:11" x14ac:dyDescent="0.25">
      <c r="A24" s="17" t="str">
        <f t="shared" si="1"/>
        <v/>
      </c>
      <c r="B24" s="18"/>
      <c r="C24" s="18"/>
      <c r="D24" s="18"/>
      <c r="E24" s="18"/>
      <c r="F24" s="18"/>
      <c r="G24" s="19" t="str">
        <f t="shared" si="2"/>
        <v/>
      </c>
      <c r="H24" s="20"/>
      <c r="I24" s="21"/>
      <c r="J24" s="33" t="str">
        <f>IFERROR(VLOOKUP(I24,Sheet2!$O$1:$P$13,2,0),"")</f>
        <v/>
      </c>
      <c r="K24" s="31" t="str">
        <f t="shared" si="0"/>
        <v/>
      </c>
    </row>
    <row r="25" spans="1:11" x14ac:dyDescent="0.25">
      <c r="A25" s="17" t="str">
        <f t="shared" si="1"/>
        <v/>
      </c>
      <c r="B25" s="35"/>
      <c r="C25" s="35"/>
      <c r="D25" s="35"/>
      <c r="E25" s="35"/>
      <c r="F25" s="35"/>
      <c r="G25" s="19" t="str">
        <f t="shared" si="2"/>
        <v/>
      </c>
      <c r="H25" s="22"/>
      <c r="I25" s="23"/>
      <c r="J25" s="33" t="str">
        <f>IFERROR(VLOOKUP(I25,Sheet2!$O$1:$P$13,2,0),"")</f>
        <v/>
      </c>
      <c r="K25" s="31" t="str">
        <f t="shared" si="0"/>
        <v/>
      </c>
    </row>
    <row r="26" spans="1:11" x14ac:dyDescent="0.25">
      <c r="A26" s="17" t="str">
        <f t="shared" si="1"/>
        <v/>
      </c>
      <c r="B26" s="18"/>
      <c r="C26" s="18"/>
      <c r="D26" s="18"/>
      <c r="E26" s="18"/>
      <c r="F26" s="18"/>
      <c r="G26" s="19" t="str">
        <f t="shared" si="2"/>
        <v/>
      </c>
      <c r="H26" s="20"/>
      <c r="I26" s="21"/>
      <c r="J26" s="33" t="str">
        <f>IFERROR(VLOOKUP(I26,Sheet2!$O$1:$P$13,2,0),"")</f>
        <v/>
      </c>
      <c r="K26" s="31" t="str">
        <f t="shared" si="0"/>
        <v/>
      </c>
    </row>
    <row r="27" spans="1:11" x14ac:dyDescent="0.25">
      <c r="A27" s="17" t="str">
        <f t="shared" si="1"/>
        <v/>
      </c>
      <c r="B27" s="35"/>
      <c r="C27" s="35"/>
      <c r="D27" s="35"/>
      <c r="E27" s="35"/>
      <c r="F27" s="35"/>
      <c r="G27" s="19" t="str">
        <f t="shared" si="2"/>
        <v/>
      </c>
      <c r="H27" s="22"/>
      <c r="I27" s="23"/>
      <c r="J27" s="33" t="str">
        <f>IFERROR(VLOOKUP(I27,Sheet2!$O$1:$P$13,2,0),"")</f>
        <v/>
      </c>
      <c r="K27" s="31" t="str">
        <f t="shared" si="0"/>
        <v/>
      </c>
    </row>
    <row r="28" spans="1:11" x14ac:dyDescent="0.25">
      <c r="A28" s="17" t="str">
        <f t="shared" si="1"/>
        <v/>
      </c>
      <c r="B28" s="18"/>
      <c r="C28" s="18"/>
      <c r="D28" s="18"/>
      <c r="E28" s="18"/>
      <c r="F28" s="18"/>
      <c r="G28" s="19" t="str">
        <f t="shared" si="2"/>
        <v/>
      </c>
      <c r="H28" s="20"/>
      <c r="I28" s="21"/>
      <c r="J28" s="33" t="str">
        <f>IFERROR(VLOOKUP(I28,Sheet2!$O$1:$P$13,2,0),"")</f>
        <v/>
      </c>
      <c r="K28" s="31" t="str">
        <f t="shared" si="0"/>
        <v/>
      </c>
    </row>
    <row r="29" spans="1:11" x14ac:dyDescent="0.25">
      <c r="A29" s="17" t="str">
        <f t="shared" si="1"/>
        <v/>
      </c>
      <c r="B29" s="35"/>
      <c r="C29" s="35"/>
      <c r="D29" s="35"/>
      <c r="E29" s="35"/>
      <c r="F29" s="35"/>
      <c r="G29" s="19" t="str">
        <f t="shared" si="2"/>
        <v/>
      </c>
      <c r="H29" s="22"/>
      <c r="I29" s="23"/>
      <c r="J29" s="33" t="str">
        <f>IFERROR(VLOOKUP(I29,Sheet2!$O$1:$P$13,2,0),"")</f>
        <v/>
      </c>
      <c r="K29" s="31" t="str">
        <f t="shared" si="0"/>
        <v/>
      </c>
    </row>
    <row r="30" spans="1:11" x14ac:dyDescent="0.25">
      <c r="A30" s="17" t="str">
        <f t="shared" si="1"/>
        <v/>
      </c>
      <c r="B30" s="18"/>
      <c r="C30" s="18"/>
      <c r="D30" s="18"/>
      <c r="E30" s="18"/>
      <c r="F30" s="18"/>
      <c r="G30" s="19" t="str">
        <f t="shared" si="2"/>
        <v/>
      </c>
      <c r="H30" s="20"/>
      <c r="I30" s="21"/>
      <c r="J30" s="33" t="str">
        <f>IFERROR(VLOOKUP(I30,Sheet2!$O$1:$P$13,2,0),"")</f>
        <v/>
      </c>
      <c r="K30" s="31" t="str">
        <f t="shared" si="0"/>
        <v/>
      </c>
    </row>
    <row r="31" spans="1:11" x14ac:dyDescent="0.25">
      <c r="A31" s="17" t="str">
        <f t="shared" si="1"/>
        <v/>
      </c>
      <c r="B31" s="35"/>
      <c r="C31" s="35"/>
      <c r="D31" s="35"/>
      <c r="E31" s="35"/>
      <c r="F31" s="35"/>
      <c r="G31" s="19" t="str">
        <f t="shared" si="2"/>
        <v/>
      </c>
      <c r="H31" s="22"/>
      <c r="I31" s="23"/>
      <c r="J31" s="33" t="str">
        <f>IFERROR(VLOOKUP(I31,Sheet2!$O$1:$P$13,2,0),"")</f>
        <v/>
      </c>
      <c r="K31" s="31" t="str">
        <f t="shared" si="0"/>
        <v/>
      </c>
    </row>
    <row r="32" spans="1:11" x14ac:dyDescent="0.25">
      <c r="A32" s="17" t="str">
        <f t="shared" si="1"/>
        <v/>
      </c>
      <c r="B32" s="18"/>
      <c r="C32" s="18"/>
      <c r="D32" s="18"/>
      <c r="E32" s="18"/>
      <c r="F32" s="18"/>
      <c r="G32" s="19" t="str">
        <f t="shared" si="2"/>
        <v/>
      </c>
      <c r="H32" s="20"/>
      <c r="I32" s="21"/>
      <c r="J32" s="33" t="str">
        <f>IFERROR(VLOOKUP(I32,Sheet2!$O$1:$P$13,2,0),"")</f>
        <v/>
      </c>
      <c r="K32" s="31" t="str">
        <f>IFERROR(IF(J32&gt;-1,H32/(SUM(100+J32))*100,),"")</f>
        <v/>
      </c>
    </row>
    <row r="33" spans="1:11" x14ac:dyDescent="0.25">
      <c r="A33" s="17" t="str">
        <f t="shared" si="1"/>
        <v/>
      </c>
      <c r="B33" s="35"/>
      <c r="C33" s="35"/>
      <c r="D33" s="35"/>
      <c r="E33" s="35"/>
      <c r="F33" s="35"/>
      <c r="G33" s="19" t="str">
        <f t="shared" si="2"/>
        <v/>
      </c>
      <c r="H33" s="22"/>
      <c r="I33" s="23"/>
      <c r="J33" s="33" t="str">
        <f>IFERROR(VLOOKUP(I33,Sheet2!$O$1:$P$13,2,0),"")</f>
        <v/>
      </c>
      <c r="K33" s="31" t="str">
        <f t="shared" ref="K33:K44" si="3">IFERROR(IF(J33&gt;-1,H33/(SUM(100+J33))*100,),"")</f>
        <v/>
      </c>
    </row>
    <row r="34" spans="1:11" x14ac:dyDescent="0.25">
      <c r="A34" s="17" t="str">
        <f t="shared" si="1"/>
        <v/>
      </c>
      <c r="B34" s="18"/>
      <c r="C34" s="18"/>
      <c r="D34" s="18"/>
      <c r="E34" s="18"/>
      <c r="F34" s="18"/>
      <c r="G34" s="19" t="str">
        <f t="shared" si="2"/>
        <v/>
      </c>
      <c r="H34" s="20"/>
      <c r="I34" s="21"/>
      <c r="J34" s="33" t="str">
        <f>IFERROR(VLOOKUP(I34,Sheet2!$O$1:$P$13,2,0),"")</f>
        <v/>
      </c>
      <c r="K34" s="31" t="str">
        <f t="shared" si="3"/>
        <v/>
      </c>
    </row>
    <row r="35" spans="1:11" x14ac:dyDescent="0.25">
      <c r="A35" s="17" t="str">
        <f t="shared" si="1"/>
        <v/>
      </c>
      <c r="B35" s="35"/>
      <c r="C35" s="35"/>
      <c r="D35" s="35"/>
      <c r="E35" s="35"/>
      <c r="F35" s="35"/>
      <c r="G35" s="19" t="str">
        <f t="shared" si="2"/>
        <v/>
      </c>
      <c r="H35" s="22"/>
      <c r="I35" s="23"/>
      <c r="J35" s="33" t="str">
        <f>IFERROR(VLOOKUP(I35,Sheet2!$O$1:$P$13,2,0),"")</f>
        <v/>
      </c>
      <c r="K35" s="31" t="str">
        <f t="shared" si="3"/>
        <v/>
      </c>
    </row>
    <row r="36" spans="1:11" x14ac:dyDescent="0.25">
      <c r="A36" s="17" t="str">
        <f t="shared" si="1"/>
        <v/>
      </c>
      <c r="B36" s="18"/>
      <c r="C36" s="18"/>
      <c r="D36" s="18"/>
      <c r="E36" s="18"/>
      <c r="F36" s="18"/>
      <c r="G36" s="19" t="str">
        <f t="shared" si="2"/>
        <v/>
      </c>
      <c r="H36" s="20"/>
      <c r="I36" s="21"/>
      <c r="J36" s="33" t="str">
        <f>IFERROR(VLOOKUP(I36,Sheet2!$O$1:$P$13,2,0),"")</f>
        <v/>
      </c>
      <c r="K36" s="31" t="str">
        <f t="shared" si="3"/>
        <v/>
      </c>
    </row>
    <row r="37" spans="1:11" x14ac:dyDescent="0.25">
      <c r="A37" s="17" t="str">
        <f t="shared" si="1"/>
        <v/>
      </c>
      <c r="B37" s="35"/>
      <c r="C37" s="35"/>
      <c r="D37" s="35"/>
      <c r="E37" s="35"/>
      <c r="F37" s="35"/>
      <c r="G37" s="19" t="str">
        <f t="shared" si="2"/>
        <v/>
      </c>
      <c r="H37" s="22"/>
      <c r="I37" s="23"/>
      <c r="J37" s="33" t="str">
        <f>IFERROR(VLOOKUP(I37,Sheet2!$O$1:$P$13,2,0),"")</f>
        <v/>
      </c>
      <c r="K37" s="31" t="str">
        <f t="shared" si="3"/>
        <v/>
      </c>
    </row>
    <row r="38" spans="1:11" x14ac:dyDescent="0.25">
      <c r="A38" s="17" t="str">
        <f t="shared" si="1"/>
        <v/>
      </c>
      <c r="B38" s="18"/>
      <c r="C38" s="18"/>
      <c r="D38" s="18"/>
      <c r="E38" s="18"/>
      <c r="F38" s="18"/>
      <c r="G38" s="19" t="str">
        <f t="shared" si="2"/>
        <v/>
      </c>
      <c r="H38" s="20"/>
      <c r="I38" s="21"/>
      <c r="J38" s="33" t="str">
        <f>IFERROR(VLOOKUP(I38,Sheet2!$O$1:$P$13,2,0),"")</f>
        <v/>
      </c>
      <c r="K38" s="31" t="str">
        <f t="shared" si="3"/>
        <v/>
      </c>
    </row>
    <row r="39" spans="1:11" x14ac:dyDescent="0.25">
      <c r="A39" s="17" t="str">
        <f t="shared" si="1"/>
        <v/>
      </c>
      <c r="B39" s="35"/>
      <c r="C39" s="35"/>
      <c r="D39" s="35"/>
      <c r="E39" s="35"/>
      <c r="F39" s="35"/>
      <c r="G39" s="19" t="str">
        <f t="shared" si="2"/>
        <v/>
      </c>
      <c r="H39" s="22"/>
      <c r="I39" s="23"/>
      <c r="J39" s="33" t="str">
        <f>IFERROR(VLOOKUP(I39,Sheet2!$O$1:$P$13,2,0),"")</f>
        <v/>
      </c>
      <c r="K39" s="31" t="str">
        <f t="shared" si="3"/>
        <v/>
      </c>
    </row>
    <row r="40" spans="1:11" x14ac:dyDescent="0.25">
      <c r="A40" s="17" t="str">
        <f t="shared" si="1"/>
        <v/>
      </c>
      <c r="B40" s="18"/>
      <c r="C40" s="18"/>
      <c r="D40" s="18"/>
      <c r="E40" s="18"/>
      <c r="F40" s="18"/>
      <c r="G40" s="19" t="str">
        <f t="shared" si="2"/>
        <v/>
      </c>
      <c r="H40" s="20"/>
      <c r="I40" s="21"/>
      <c r="J40" s="33" t="str">
        <f>IFERROR(VLOOKUP(I40,Sheet2!$O$1:$P$13,2,0),"")</f>
        <v/>
      </c>
      <c r="K40" s="31" t="str">
        <f t="shared" si="3"/>
        <v/>
      </c>
    </row>
    <row r="41" spans="1:11" x14ac:dyDescent="0.25">
      <c r="A41" s="17" t="str">
        <f t="shared" si="1"/>
        <v/>
      </c>
      <c r="B41" s="35"/>
      <c r="C41" s="35"/>
      <c r="D41" s="35"/>
      <c r="E41" s="35"/>
      <c r="F41" s="35"/>
      <c r="G41" s="19" t="str">
        <f t="shared" si="2"/>
        <v/>
      </c>
      <c r="H41" s="22"/>
      <c r="I41" s="23"/>
      <c r="J41" s="33" t="str">
        <f>IFERROR(VLOOKUP(I41,Sheet2!$O$1:$P$13,2,0),"")</f>
        <v/>
      </c>
      <c r="K41" s="31" t="str">
        <f t="shared" si="3"/>
        <v/>
      </c>
    </row>
    <row r="42" spans="1:11" x14ac:dyDescent="0.25">
      <c r="A42" s="17" t="str">
        <f t="shared" si="1"/>
        <v/>
      </c>
      <c r="B42" s="18"/>
      <c r="C42" s="18"/>
      <c r="D42" s="18"/>
      <c r="E42" s="18"/>
      <c r="F42" s="18"/>
      <c r="G42" s="19" t="str">
        <f t="shared" si="2"/>
        <v/>
      </c>
      <c r="H42" s="20"/>
      <c r="I42" s="21"/>
      <c r="J42" s="33" t="str">
        <f>IFERROR(VLOOKUP(I42,Sheet2!$O$1:$P$13,2,0),"")</f>
        <v/>
      </c>
      <c r="K42" s="31" t="str">
        <f t="shared" si="3"/>
        <v/>
      </c>
    </row>
    <row r="43" spans="1:11" x14ac:dyDescent="0.25">
      <c r="A43" s="17" t="str">
        <f t="shared" si="1"/>
        <v/>
      </c>
      <c r="B43" s="35"/>
      <c r="C43" s="35"/>
      <c r="D43" s="35"/>
      <c r="E43" s="35"/>
      <c r="F43" s="35"/>
      <c r="G43" s="19" t="str">
        <f t="shared" si="2"/>
        <v/>
      </c>
      <c r="H43" s="22"/>
      <c r="I43" s="23"/>
      <c r="J43" s="33" t="str">
        <f>IFERROR(VLOOKUP(I43,Sheet2!$O$1:$P$13,2,0),"")</f>
        <v/>
      </c>
      <c r="K43" s="31" t="str">
        <f t="shared" si="3"/>
        <v/>
      </c>
    </row>
    <row r="44" spans="1:11" x14ac:dyDescent="0.25">
      <c r="A44" s="17" t="str">
        <f t="shared" si="1"/>
        <v/>
      </c>
      <c r="B44" s="18"/>
      <c r="C44" s="18"/>
      <c r="D44" s="18"/>
      <c r="E44" s="18"/>
      <c r="F44" s="18"/>
      <c r="G44" s="19" t="str">
        <f t="shared" si="2"/>
        <v/>
      </c>
      <c r="H44" s="20"/>
      <c r="I44" s="21"/>
      <c r="J44" s="33" t="str">
        <f>IFERROR(VLOOKUP(I44,Sheet2!$O$1:$P$13,2,0),"")</f>
        <v/>
      </c>
      <c r="K44" s="31" t="str">
        <f t="shared" si="3"/>
        <v/>
      </c>
    </row>
  </sheetData>
  <sheetProtection algorithmName="SHA-512" hashValue="xDIPC96x9ZETesfBuDs7Qii248a3J3g5XdaWgFPptBIdzXBMhiLTncxQVvzxYCBR0Afq9hC8ZlDJzWyG2klcPg==" saltValue="1Wro23uETSLORiJ9VFOhiw==" spinCount="100000" sheet="1" objects="1" scenarios="1"/>
  <mergeCells count="10">
    <mergeCell ref="H18:H19"/>
    <mergeCell ref="I18:I19"/>
    <mergeCell ref="J18:J19"/>
    <mergeCell ref="K18:K19"/>
    <mergeCell ref="A1:C1"/>
    <mergeCell ref="E1:H1"/>
    <mergeCell ref="B4:C4"/>
    <mergeCell ref="B5:C5"/>
    <mergeCell ref="B6:C6"/>
    <mergeCell ref="B7:C7"/>
  </mergeCells>
  <dataValidations count="3">
    <dataValidation type="textLength" operator="equal" allowBlank="1" showInputMessage="1" showErrorMessage="1" sqref="F20:F44" xr:uid="{D3C476AE-6960-4663-A430-9AE283B2F975}">
      <formula1>2</formula1>
    </dataValidation>
    <dataValidation type="textLength" operator="equal" allowBlank="1" showInputMessage="1" showErrorMessage="1" sqref="C20:C44" xr:uid="{9700353B-4FC4-4C79-8940-9AF830270915}">
      <formula1>4</formula1>
    </dataValidation>
    <dataValidation type="textLength" operator="equal" allowBlank="1" showInputMessage="1" showErrorMessage="1" sqref="B20:B44 D20:E44" xr:uid="{C4512F25-3C98-44F5-9B25-3EE8A538D522}">
      <formula1>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BE13171-0E9E-4F68-8237-5656FF726BED}">
          <x14:formula1>
            <xm:f>Sheet2!$L$1:$L$5</xm:f>
          </x14:formula1>
          <xm:sqref>B10</xm:sqref>
        </x14:dataValidation>
        <x14:dataValidation type="list" allowBlank="1" showInputMessage="1" showErrorMessage="1" xr:uid="{A99F4B29-A50F-4600-9A22-2364224F2FC6}">
          <x14:formula1>
            <xm:f>Sheet2!$K$2:$K$38</xm:f>
          </x14:formula1>
          <xm:sqref>B13</xm:sqref>
        </x14:dataValidation>
        <x14:dataValidation type="list" allowBlank="1" showInputMessage="1" showErrorMessage="1" xr:uid="{16E4C36E-C806-4F03-821C-E2F20F6F5077}">
          <x14:formula1>
            <xm:f>Sheet2!$G$2:$G$11</xm:f>
          </x14:formula1>
          <xm:sqref>B14</xm:sqref>
        </x14:dataValidation>
        <x14:dataValidation type="list" allowBlank="1" showInputMessage="1" showErrorMessage="1" xr:uid="{0FE852DB-BF83-4BBA-A083-F67AF3B15765}">
          <x14:formula1>
            <xm:f>Sheet2!$O$1:$O$14</xm:f>
          </x14:formula1>
          <xm:sqref>I20:I44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9745-8D28-476F-9332-122BD9CD3F01}">
  <dimension ref="A1:P38"/>
  <sheetViews>
    <sheetView workbookViewId="0">
      <selection activeCell="O6" sqref="O6"/>
    </sheetView>
  </sheetViews>
  <sheetFormatPr defaultRowHeight="15" x14ac:dyDescent="0.25"/>
  <cols>
    <col min="2" max="3" width="22.7109375" bestFit="1" customWidth="1"/>
    <col min="4" max="4" width="30.28515625" bestFit="1" customWidth="1"/>
    <col min="5" max="5" width="22" customWidth="1"/>
    <col min="7" max="7" width="41.5703125" bestFit="1" customWidth="1"/>
    <col min="8" max="8" width="44.140625" bestFit="1" customWidth="1"/>
    <col min="12" max="12" width="7.85546875" bestFit="1" customWidth="1"/>
    <col min="15" max="15" width="30.28515625" bestFit="1" customWidth="1"/>
  </cols>
  <sheetData>
    <row r="1" spans="1:16" x14ac:dyDescent="0.25">
      <c r="A1" s="24" t="s">
        <v>25</v>
      </c>
      <c r="B1" s="24" t="s">
        <v>26</v>
      </c>
      <c r="C1" s="24" t="s">
        <v>27</v>
      </c>
      <c r="D1" s="24" t="s">
        <v>28</v>
      </c>
      <c r="E1" s="24"/>
      <c r="F1" s="24" t="s">
        <v>25</v>
      </c>
      <c r="G1" s="24" t="s">
        <v>26</v>
      </c>
      <c r="H1" s="24" t="s">
        <v>27</v>
      </c>
      <c r="J1" t="s">
        <v>25</v>
      </c>
      <c r="K1" t="s">
        <v>8</v>
      </c>
      <c r="L1" s="25" t="s">
        <v>7</v>
      </c>
      <c r="O1" s="26" t="s">
        <v>29</v>
      </c>
      <c r="P1" s="26">
        <v>0</v>
      </c>
    </row>
    <row r="2" spans="1:16" x14ac:dyDescent="0.25">
      <c r="A2" s="24" t="s">
        <v>30</v>
      </c>
      <c r="B2" s="24" t="s">
        <v>29</v>
      </c>
      <c r="C2" s="24" t="s">
        <v>29</v>
      </c>
      <c r="D2" s="24" t="s">
        <v>29</v>
      </c>
      <c r="E2" s="24"/>
      <c r="F2" s="24"/>
      <c r="G2" s="27" t="s">
        <v>7</v>
      </c>
      <c r="H2" s="24"/>
      <c r="J2" t="s">
        <v>31</v>
      </c>
      <c r="K2" s="25" t="s">
        <v>7</v>
      </c>
      <c r="L2" t="s">
        <v>32</v>
      </c>
      <c r="O2" s="26" t="s">
        <v>33</v>
      </c>
      <c r="P2" s="26">
        <v>0</v>
      </c>
    </row>
    <row r="3" spans="1:16" x14ac:dyDescent="0.25">
      <c r="A3" s="24" t="s">
        <v>30</v>
      </c>
      <c r="B3" s="24" t="s">
        <v>33</v>
      </c>
      <c r="C3" s="24" t="s">
        <v>33</v>
      </c>
      <c r="D3" s="24" t="s">
        <v>33</v>
      </c>
      <c r="E3" s="24"/>
      <c r="F3" s="24">
        <v>10</v>
      </c>
      <c r="G3" s="24" t="s">
        <v>10</v>
      </c>
      <c r="H3" s="24" t="s">
        <v>34</v>
      </c>
      <c r="J3" t="s">
        <v>35</v>
      </c>
      <c r="K3" t="s">
        <v>36</v>
      </c>
      <c r="L3" s="28" t="s">
        <v>37</v>
      </c>
      <c r="O3" s="26" t="s">
        <v>38</v>
      </c>
      <c r="P3" s="26">
        <v>0</v>
      </c>
    </row>
    <row r="4" spans="1:16" x14ac:dyDescent="0.25">
      <c r="A4" s="24" t="s">
        <v>30</v>
      </c>
      <c r="B4" s="24" t="s">
        <v>38</v>
      </c>
      <c r="C4" s="24" t="s">
        <v>38</v>
      </c>
      <c r="D4" s="24" t="s">
        <v>38</v>
      </c>
      <c r="E4" s="24"/>
      <c r="F4" s="24">
        <v>20</v>
      </c>
      <c r="G4" s="24" t="s">
        <v>39</v>
      </c>
      <c r="H4" s="24" t="s">
        <v>40</v>
      </c>
      <c r="K4" t="s">
        <v>41</v>
      </c>
      <c r="L4" s="28" t="s">
        <v>42</v>
      </c>
      <c r="O4" s="26" t="s">
        <v>43</v>
      </c>
      <c r="P4" s="26">
        <v>5</v>
      </c>
    </row>
    <row r="5" spans="1:16" ht="15.75" thickBot="1" x14ac:dyDescent="0.3">
      <c r="A5" s="24" t="s">
        <v>30</v>
      </c>
      <c r="B5" s="24" t="s">
        <v>43</v>
      </c>
      <c r="C5" s="24" t="s">
        <v>43</v>
      </c>
      <c r="D5" s="24" t="s">
        <v>43</v>
      </c>
      <c r="E5" s="24"/>
      <c r="F5" s="24">
        <v>30</v>
      </c>
      <c r="G5" s="24" t="s">
        <v>44</v>
      </c>
      <c r="H5" s="24" t="s">
        <v>45</v>
      </c>
      <c r="K5" t="s">
        <v>46</v>
      </c>
      <c r="L5" s="28" t="s">
        <v>47</v>
      </c>
      <c r="O5" s="26" t="s">
        <v>106</v>
      </c>
      <c r="P5" s="26">
        <v>12.5</v>
      </c>
    </row>
    <row r="6" spans="1:16" ht="17.25" thickBot="1" x14ac:dyDescent="0.3">
      <c r="A6" s="24" t="s">
        <v>30</v>
      </c>
      <c r="B6" s="24" t="s">
        <v>48</v>
      </c>
      <c r="C6" s="24" t="s">
        <v>48</v>
      </c>
      <c r="D6" s="24" t="s">
        <v>48</v>
      </c>
      <c r="E6" s="24"/>
      <c r="F6" s="24">
        <v>40</v>
      </c>
      <c r="G6" s="24" t="s">
        <v>49</v>
      </c>
      <c r="H6" s="24" t="s">
        <v>50</v>
      </c>
      <c r="K6" s="29" t="s">
        <v>51</v>
      </c>
      <c r="O6" s="26" t="s">
        <v>48</v>
      </c>
      <c r="P6" s="26">
        <v>4</v>
      </c>
    </row>
    <row r="7" spans="1:16" ht="17.25" thickBot="1" x14ac:dyDescent="0.3">
      <c r="A7" s="24" t="s">
        <v>30</v>
      </c>
      <c r="B7" s="24" t="s">
        <v>53</v>
      </c>
      <c r="C7" s="24" t="s">
        <v>54</v>
      </c>
      <c r="D7" s="24" t="s">
        <v>52</v>
      </c>
      <c r="E7" s="24"/>
      <c r="F7" s="24">
        <v>50</v>
      </c>
      <c r="G7" s="24" t="s">
        <v>55</v>
      </c>
      <c r="H7" s="24" t="s">
        <v>56</v>
      </c>
      <c r="K7" s="29" t="s">
        <v>57</v>
      </c>
      <c r="O7" s="26" t="s">
        <v>52</v>
      </c>
      <c r="P7" s="26">
        <v>20</v>
      </c>
    </row>
    <row r="8" spans="1:16" ht="17.25" thickBot="1" x14ac:dyDescent="0.3">
      <c r="A8" s="24" t="s">
        <v>30</v>
      </c>
      <c r="B8" s="24" t="s">
        <v>53</v>
      </c>
      <c r="C8" s="24" t="s">
        <v>59</v>
      </c>
      <c r="D8" s="24" t="s">
        <v>58</v>
      </c>
      <c r="E8" s="24"/>
      <c r="F8" s="24">
        <v>60</v>
      </c>
      <c r="G8" s="24" t="s">
        <v>60</v>
      </c>
      <c r="H8" s="24" t="s">
        <v>61</v>
      </c>
      <c r="K8" s="29" t="s">
        <v>62</v>
      </c>
      <c r="O8" s="26" t="s">
        <v>58</v>
      </c>
      <c r="P8" s="26">
        <v>20</v>
      </c>
    </row>
    <row r="9" spans="1:16" ht="17.25" thickBot="1" x14ac:dyDescent="0.3">
      <c r="A9" s="24" t="s">
        <v>30</v>
      </c>
      <c r="B9" s="24" t="s">
        <v>53</v>
      </c>
      <c r="C9" s="24" t="s">
        <v>64</v>
      </c>
      <c r="D9" s="24" t="s">
        <v>63</v>
      </c>
      <c r="E9" s="24"/>
      <c r="F9" s="24">
        <v>70</v>
      </c>
      <c r="G9" s="24" t="s">
        <v>65</v>
      </c>
      <c r="H9" s="24" t="s">
        <v>66</v>
      </c>
      <c r="K9" s="29" t="s">
        <v>67</v>
      </c>
      <c r="O9" s="26" t="s">
        <v>63</v>
      </c>
      <c r="P9" s="26">
        <v>20</v>
      </c>
    </row>
    <row r="10" spans="1:16" ht="17.25" thickBot="1" x14ac:dyDescent="0.3">
      <c r="A10" s="24" t="s">
        <v>30</v>
      </c>
      <c r="B10" s="24" t="s">
        <v>53</v>
      </c>
      <c r="C10" s="24" t="s">
        <v>68</v>
      </c>
      <c r="D10" s="24" t="s">
        <v>24</v>
      </c>
      <c r="E10" s="24"/>
      <c r="F10" s="24">
        <v>80</v>
      </c>
      <c r="G10" s="24" t="s">
        <v>69</v>
      </c>
      <c r="H10" s="24" t="s">
        <v>70</v>
      </c>
      <c r="K10" s="29" t="s">
        <v>71</v>
      </c>
      <c r="O10" s="26" t="s">
        <v>24</v>
      </c>
      <c r="P10" s="26">
        <v>20</v>
      </c>
    </row>
    <row r="11" spans="1:16" ht="17.25" thickBot="1" x14ac:dyDescent="0.3">
      <c r="A11" s="24" t="s">
        <v>30</v>
      </c>
      <c r="B11" s="24" t="s">
        <v>53</v>
      </c>
      <c r="C11" s="24" t="s">
        <v>73</v>
      </c>
      <c r="D11" s="24" t="s">
        <v>72</v>
      </c>
      <c r="E11" s="24"/>
      <c r="F11" s="24">
        <v>90</v>
      </c>
      <c r="G11" s="24" t="s">
        <v>74</v>
      </c>
      <c r="H11" s="24" t="s">
        <v>75</v>
      </c>
      <c r="K11" s="29" t="s">
        <v>76</v>
      </c>
      <c r="O11" s="26" t="s">
        <v>72</v>
      </c>
      <c r="P11" s="26">
        <v>20</v>
      </c>
    </row>
    <row r="12" spans="1:16" ht="17.25" thickBot="1" x14ac:dyDescent="0.3">
      <c r="A12" s="24" t="s">
        <v>30</v>
      </c>
      <c r="B12" s="24" t="s">
        <v>53</v>
      </c>
      <c r="C12" s="24" t="s">
        <v>53</v>
      </c>
      <c r="D12" s="24" t="s">
        <v>53</v>
      </c>
      <c r="E12" s="24"/>
      <c r="F12" s="24"/>
      <c r="G12" s="24"/>
      <c r="H12" s="24"/>
      <c r="K12" s="29" t="s">
        <v>77</v>
      </c>
      <c r="O12" s="26" t="s">
        <v>53</v>
      </c>
      <c r="P12" s="26">
        <v>20</v>
      </c>
    </row>
    <row r="13" spans="1:16" ht="17.25" thickBot="1" x14ac:dyDescent="0.3">
      <c r="A13" s="24" t="s">
        <v>30</v>
      </c>
      <c r="B13" s="24" t="s">
        <v>78</v>
      </c>
      <c r="C13" s="24" t="s">
        <v>78</v>
      </c>
      <c r="D13" s="24" t="s">
        <v>78</v>
      </c>
      <c r="E13" s="24"/>
      <c r="F13" s="24"/>
      <c r="G13" s="24"/>
      <c r="H13" s="24"/>
      <c r="K13" s="29" t="s">
        <v>79</v>
      </c>
      <c r="O13" s="26" t="s">
        <v>78</v>
      </c>
      <c r="P13" s="26">
        <v>0</v>
      </c>
    </row>
    <row r="14" spans="1:16" ht="17.25" thickBot="1" x14ac:dyDescent="0.3">
      <c r="A14" s="24" t="s">
        <v>30</v>
      </c>
      <c r="B14" s="24" t="s">
        <v>80</v>
      </c>
      <c r="C14" s="24" t="s">
        <v>80</v>
      </c>
      <c r="D14" s="24" t="s">
        <v>80</v>
      </c>
      <c r="E14" s="24"/>
      <c r="F14" s="24"/>
      <c r="G14" s="24"/>
      <c r="H14" s="24"/>
      <c r="K14" s="29" t="s">
        <v>81</v>
      </c>
      <c r="O14" s="26" t="s">
        <v>80</v>
      </c>
      <c r="P14" s="26">
        <v>0</v>
      </c>
    </row>
    <row r="15" spans="1:16" ht="17.25" thickBot="1" x14ac:dyDescent="0.3">
      <c r="F15" s="24"/>
      <c r="G15" s="24"/>
      <c r="H15" s="24"/>
      <c r="K15" s="29" t="s">
        <v>82</v>
      </c>
    </row>
    <row r="16" spans="1:16" ht="17.25" thickBot="1" x14ac:dyDescent="0.3">
      <c r="K16" s="29" t="s">
        <v>83</v>
      </c>
    </row>
    <row r="17" spans="11:11" ht="17.25" thickBot="1" x14ac:dyDescent="0.3">
      <c r="K17" s="29" t="s">
        <v>84</v>
      </c>
    </row>
    <row r="18" spans="11:11" ht="17.25" thickBot="1" x14ac:dyDescent="0.3">
      <c r="K18" s="29" t="s">
        <v>85</v>
      </c>
    </row>
    <row r="19" spans="11:11" ht="17.25" thickBot="1" x14ac:dyDescent="0.3">
      <c r="K19" s="29" t="s">
        <v>86</v>
      </c>
    </row>
    <row r="20" spans="11:11" ht="17.25" thickBot="1" x14ac:dyDescent="0.3">
      <c r="K20" s="29" t="s">
        <v>87</v>
      </c>
    </row>
    <row r="21" spans="11:11" ht="17.25" thickBot="1" x14ac:dyDescent="0.3">
      <c r="K21" s="29" t="s">
        <v>88</v>
      </c>
    </row>
    <row r="22" spans="11:11" ht="17.25" thickBot="1" x14ac:dyDescent="0.3">
      <c r="K22" s="29" t="s">
        <v>89</v>
      </c>
    </row>
    <row r="23" spans="11:11" ht="17.25" thickBot="1" x14ac:dyDescent="0.3">
      <c r="K23" s="29" t="s">
        <v>90</v>
      </c>
    </row>
    <row r="24" spans="11:11" ht="17.25" thickBot="1" x14ac:dyDescent="0.3">
      <c r="K24" s="29" t="s">
        <v>91</v>
      </c>
    </row>
    <row r="25" spans="11:11" ht="17.25" thickBot="1" x14ac:dyDescent="0.3">
      <c r="K25" s="29" t="s">
        <v>92</v>
      </c>
    </row>
    <row r="26" spans="11:11" ht="17.25" thickBot="1" x14ac:dyDescent="0.3">
      <c r="K26" s="29" t="s">
        <v>93</v>
      </c>
    </row>
    <row r="27" spans="11:11" ht="17.25" thickBot="1" x14ac:dyDescent="0.3">
      <c r="K27" s="29" t="s">
        <v>94</v>
      </c>
    </row>
    <row r="28" spans="11:11" ht="17.25" thickBot="1" x14ac:dyDescent="0.3">
      <c r="K28" s="29" t="s">
        <v>95</v>
      </c>
    </row>
    <row r="29" spans="11:11" ht="17.25" thickBot="1" x14ac:dyDescent="0.3">
      <c r="K29" s="29" t="s">
        <v>96</v>
      </c>
    </row>
    <row r="30" spans="11:11" ht="17.25" thickBot="1" x14ac:dyDescent="0.3">
      <c r="K30" s="29" t="s">
        <v>97</v>
      </c>
    </row>
    <row r="31" spans="11:11" ht="17.25" thickBot="1" x14ac:dyDescent="0.3">
      <c r="K31" s="29" t="s">
        <v>98</v>
      </c>
    </row>
    <row r="32" spans="11:11" ht="17.25" thickBot="1" x14ac:dyDescent="0.3">
      <c r="K32" s="29" t="s">
        <v>99</v>
      </c>
    </row>
    <row r="33" spans="11:11" ht="17.25" thickBot="1" x14ac:dyDescent="0.3">
      <c r="K33" s="29" t="s">
        <v>100</v>
      </c>
    </row>
    <row r="34" spans="11:11" ht="17.25" thickBot="1" x14ac:dyDescent="0.3">
      <c r="K34" s="29" t="s">
        <v>101</v>
      </c>
    </row>
    <row r="35" spans="11:11" ht="17.25" thickBot="1" x14ac:dyDescent="0.3">
      <c r="K35" s="29" t="s">
        <v>102</v>
      </c>
    </row>
    <row r="36" spans="11:11" ht="17.25" thickBot="1" x14ac:dyDescent="0.3">
      <c r="K36" s="29" t="s">
        <v>103</v>
      </c>
    </row>
    <row r="37" spans="11:11" ht="17.25" thickBot="1" x14ac:dyDescent="0.3">
      <c r="K37" s="29" t="s">
        <v>104</v>
      </c>
    </row>
    <row r="38" spans="11:11" ht="33" x14ac:dyDescent="0.25">
      <c r="K38" s="3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Departmental Banking - Income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Harris (Accounts Receivable)</dc:creator>
  <cp:lastModifiedBy>Kieran Harris (Accounts Receivable)</cp:lastModifiedBy>
  <dcterms:created xsi:type="dcterms:W3CDTF">2021-09-29T16:27:18Z</dcterms:created>
  <dcterms:modified xsi:type="dcterms:W3CDTF">2021-09-30T10:12:12Z</dcterms:modified>
</cp:coreProperties>
</file>